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工作項目(11309起)\總院及彙編預算\94-115預算\115年度預算\115預算案-含總說明\0.總說明及PDF檔\"/>
    </mc:Choice>
  </mc:AlternateContent>
  <bookViews>
    <workbookView xWindow="0" yWindow="0" windowWidth="23040" windowHeight="9345" activeTab="2"/>
  </bookViews>
  <sheets>
    <sheet name="FA" sheetId="1" r:id="rId1"/>
    <sheet name="收支賸餘" sheetId="3" r:id="rId2"/>
    <sheet name="5年收入費用" sheetId="4" r:id="rId3"/>
    <sheet name="賸餘分配" sheetId="6" r:id="rId4"/>
    <sheet name="5年賸餘分配" sheetId="5" r:id="rId5"/>
    <sheet name="資料來源" sheetId="2" r:id="rId6"/>
  </sheets>
  <definedNames>
    <definedName name="_xlnm.Print_Area" localSheetId="0">FA!$A$1:$H$51</definedName>
    <definedName name="_xlnm.Print_Area" localSheetId="1">收支賸餘!$A$1:$H$53</definedName>
  </definedNames>
  <calcPr calcId="162913"/>
</workbook>
</file>

<file path=xl/calcChain.xml><?xml version="1.0" encoding="utf-8"?>
<calcChain xmlns="http://schemas.openxmlformats.org/spreadsheetml/2006/main">
  <c r="J48" i="3" l="1"/>
  <c r="J49" i="3"/>
  <c r="J50" i="3"/>
  <c r="J51" i="3"/>
  <c r="J52" i="3"/>
  <c r="J47" i="3"/>
  <c r="J48" i="1"/>
  <c r="J49" i="1"/>
  <c r="J50" i="1"/>
  <c r="J47" i="1"/>
  <c r="B28" i="2" l="1"/>
  <c r="C28" i="2"/>
  <c r="D52" i="5"/>
  <c r="D51" i="5"/>
  <c r="E52" i="5"/>
  <c r="E51" i="5"/>
  <c r="C18" i="2"/>
  <c r="C17" i="2"/>
  <c r="E48" i="4"/>
  <c r="E49" i="4" s="1"/>
  <c r="E43" i="4"/>
  <c r="E45" i="4" s="1"/>
  <c r="D18" i="2"/>
  <c r="F49" i="4"/>
  <c r="F50" i="4" s="1"/>
  <c r="F47" i="4"/>
  <c r="G50" i="4"/>
  <c r="D50" i="4"/>
  <c r="H50" i="4"/>
  <c r="E50" i="4" l="1"/>
</calcChain>
</file>

<file path=xl/sharedStrings.xml><?xml version="1.0" encoding="utf-8"?>
<sst xmlns="http://schemas.openxmlformats.org/spreadsheetml/2006/main" count="135" uniqueCount="92">
  <si>
    <t>115年度固定資產建設改良擴充及資金來源</t>
  </si>
  <si>
    <t xml:space="preserve">房屋及建築                  </t>
  </si>
  <si>
    <t xml:space="preserve">機械及設備                  </t>
  </si>
  <si>
    <t xml:space="preserve">交通及運輸設備              </t>
  </si>
  <si>
    <t xml:space="preserve">什項設備                    </t>
  </si>
  <si>
    <t xml:space="preserve">營運資金                    </t>
  </si>
  <si>
    <t xml:space="preserve">國庫撥款                    </t>
  </si>
  <si>
    <t>單位:新臺幣千元</t>
  </si>
  <si>
    <t>建設改良擴充</t>
  </si>
  <si>
    <t>115年度預算</t>
  </si>
  <si>
    <t>資  金  來  源</t>
  </si>
  <si>
    <t xml:space="preserve">(一)不動產、廠房及設備        </t>
  </si>
  <si>
    <t xml:space="preserve">　營運資金                    </t>
  </si>
  <si>
    <t xml:space="preserve">　房屋及建築                  </t>
  </si>
  <si>
    <t xml:space="preserve">　國庫撥款                    </t>
  </si>
  <si>
    <t xml:space="preserve">　機械及設備                  </t>
  </si>
  <si>
    <t xml:space="preserve">                              </t>
  </si>
  <si>
    <t xml:space="preserve">　交通及運輸設備              </t>
  </si>
  <si>
    <t xml:space="preserve">　什項設備                    </t>
  </si>
  <si>
    <t xml:space="preserve">    合      計                </t>
  </si>
  <si>
    <t/>
  </si>
  <si>
    <t>115年度收入、成本與費用及餘絀</t>
  </si>
  <si>
    <t xml:space="preserve">醫療收入                    </t>
  </si>
  <si>
    <t xml:space="preserve">其他業務收入                </t>
  </si>
  <si>
    <t xml:space="preserve">業務外收入                    </t>
  </si>
  <si>
    <t xml:space="preserve">教學成本                    </t>
  </si>
  <si>
    <t xml:space="preserve">醫療成本                    </t>
  </si>
  <si>
    <t xml:space="preserve">其他業務成本                </t>
  </si>
  <si>
    <t xml:space="preserve">管理及總務費用              </t>
  </si>
  <si>
    <t xml:space="preserve">業務外費用                    </t>
  </si>
  <si>
    <t xml:space="preserve">本期賸餘                      </t>
  </si>
  <si>
    <t>收入</t>
  </si>
  <si>
    <t>成本與費用及賸餘</t>
  </si>
  <si>
    <t xml:space="preserve">業務收入                      </t>
  </si>
  <si>
    <t xml:space="preserve">業務成本與費用                </t>
  </si>
  <si>
    <t xml:space="preserve">　醫療收入                    </t>
  </si>
  <si>
    <t xml:space="preserve">　教學成本                    </t>
  </si>
  <si>
    <t xml:space="preserve">　其他業務收入                </t>
  </si>
  <si>
    <t xml:space="preserve">　醫療成本                    </t>
  </si>
  <si>
    <t xml:space="preserve">　其他業務成本                </t>
  </si>
  <si>
    <t xml:space="preserve">　管理及總務費用              </t>
  </si>
  <si>
    <t xml:space="preserve">收入總額                      </t>
  </si>
  <si>
    <t xml:space="preserve">成本、費用及賸餘總額          </t>
  </si>
  <si>
    <t>最近五年收入與費用</t>
  </si>
  <si>
    <t>111</t>
  </si>
  <si>
    <t>112</t>
  </si>
  <si>
    <t>113</t>
  </si>
  <si>
    <t>114</t>
  </si>
  <si>
    <t>115</t>
  </si>
  <si>
    <t>收入合計</t>
  </si>
  <si>
    <t>費用合計</t>
  </si>
  <si>
    <t>項目                          年度</t>
  </si>
  <si>
    <t>111年度決算</t>
  </si>
  <si>
    <t>112年度決算</t>
  </si>
  <si>
    <t>113年度決算</t>
  </si>
  <si>
    <t>114年度預算</t>
  </si>
  <si>
    <t xml:space="preserve">收入                          </t>
  </si>
  <si>
    <t xml:space="preserve">　業務收入                    </t>
  </si>
  <si>
    <t xml:space="preserve">　業務外收入                  </t>
  </si>
  <si>
    <t xml:space="preserve">收入合計                      </t>
  </si>
  <si>
    <t xml:space="preserve">費用                          </t>
  </si>
  <si>
    <t xml:space="preserve">　業務成本與費用              </t>
  </si>
  <si>
    <t xml:space="preserve">　業務外費用                  </t>
  </si>
  <si>
    <t xml:space="preserve">費用合計                      </t>
  </si>
  <si>
    <t xml:space="preserve">本期餘絀                      </t>
  </si>
  <si>
    <t>115年度賸餘分配</t>
  </si>
  <si>
    <t xml:space="preserve">賸餘撥充基金數                </t>
  </si>
  <si>
    <t xml:space="preserve">未分配賸餘                    </t>
  </si>
  <si>
    <t xml:space="preserve">留存非營業基金                </t>
  </si>
  <si>
    <t>按分配程序分</t>
  </si>
  <si>
    <t>按所得對象分</t>
  </si>
  <si>
    <t xml:space="preserve">填補累積短絀                  </t>
  </si>
  <si>
    <t xml:space="preserve">中央政府所得                  </t>
  </si>
  <si>
    <t xml:space="preserve">提存公積                      </t>
  </si>
  <si>
    <t xml:space="preserve">解繳公庫淨額                  </t>
  </si>
  <si>
    <t xml:space="preserve">其他依法分配數                </t>
  </si>
  <si>
    <t>最近五年賸餘分配</t>
  </si>
  <si>
    <t>填補累積短絀</t>
  </si>
  <si>
    <t>提存公積</t>
  </si>
  <si>
    <t>賸餘撥充基金數</t>
  </si>
  <si>
    <t>解繳公庫淨額</t>
  </si>
  <si>
    <t>其他依法分配數</t>
  </si>
  <si>
    <t>未分配賸餘</t>
  </si>
  <si>
    <t xml:space="preserve">賸餘分配                      </t>
  </si>
  <si>
    <t xml:space="preserve">　分配之部                    </t>
  </si>
  <si>
    <t xml:space="preserve">　　　填補累積短絀            </t>
  </si>
  <si>
    <t xml:space="preserve">　　　提存公積                </t>
  </si>
  <si>
    <t xml:space="preserve">　　　賸餘撥充基金數          </t>
  </si>
  <si>
    <t xml:space="preserve">　　　解繳公庫淨額            </t>
  </si>
  <si>
    <t xml:space="preserve">　　　其他依法分配數          </t>
  </si>
  <si>
    <t xml:space="preserve">　未分配賸餘                  </t>
  </si>
  <si>
    <t>註：1.111至113年度決算數為審定決算數；114年度預算數為預算案數。以下各表同。_x000D_
    2.臨床試驗計畫經費收(支)，配合112年9月國立大學校院附設醫院會計制度修正，由原列「雜項_x000D_
      收入(費用)」科目改列「雜項業務收入(成本)」科目，為利比較，111年度決算數亦隨同調整。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</si>
</sst>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%"/>
  </numFmts>
  <fonts count="7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b/>
      <u/>
      <sz val="16"/>
      <color theme="1"/>
      <name val="標楷體"/>
      <family val="4"/>
      <charset val="136"/>
    </font>
    <font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38" fontId="0" fillId="0" borderId="0" xfId="0" applyNumberFormat="1">
      <alignment vertical="center"/>
    </xf>
    <xf numFmtId="0" fontId="0" fillId="0" borderId="0" xfId="0" quotePrefix="1">
      <alignment vertical="center"/>
    </xf>
    <xf numFmtId="38" fontId="4" fillId="0" borderId="12" xfId="0" applyNumberFormat="1" applyFont="1" applyFill="1" applyBorder="1">
      <alignment vertical="center"/>
    </xf>
    <xf numFmtId="38" fontId="4" fillId="0" borderId="13" xfId="0" applyNumberFormat="1" applyFont="1" applyFill="1" applyBorder="1">
      <alignment vertical="center"/>
    </xf>
    <xf numFmtId="38" fontId="4" fillId="0" borderId="1" xfId="0" applyNumberFormat="1" applyFont="1" applyFill="1" applyBorder="1">
      <alignment vertical="center"/>
    </xf>
    <xf numFmtId="38" fontId="4" fillId="0" borderId="10" xfId="0" applyNumberFormat="1" applyFont="1" applyFill="1" applyBorder="1">
      <alignment vertical="center"/>
    </xf>
    <xf numFmtId="38" fontId="6" fillId="0" borderId="0" xfId="0" applyNumberFormat="1" applyFont="1">
      <alignment vertical="center"/>
    </xf>
    <xf numFmtId="49" fontId="1" fillId="0" borderId="0" xfId="0" applyNumberFormat="1" applyFont="1" applyFill="1" applyAlignment="1">
      <alignment horizontal="right" vertical="top"/>
    </xf>
    <xf numFmtId="0" fontId="0" fillId="0" borderId="0" xfId="0" applyFill="1">
      <alignment vertical="center"/>
    </xf>
    <xf numFmtId="49" fontId="1" fillId="0" borderId="7" xfId="0" applyNumberFormat="1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>
      <alignment horizontal="center" vertical="top"/>
    </xf>
    <xf numFmtId="38" fontId="4" fillId="0" borderId="4" xfId="0" applyNumberFormat="1" applyFont="1" applyFill="1" applyBorder="1">
      <alignment vertical="center"/>
    </xf>
    <xf numFmtId="38" fontId="4" fillId="0" borderId="11" xfId="0" applyNumberFormat="1" applyFont="1" applyFill="1" applyBorder="1">
      <alignment vertical="center"/>
    </xf>
    <xf numFmtId="176" fontId="0" fillId="0" borderId="0" xfId="1" applyNumberFormat="1" applyFont="1" applyFill="1">
      <alignment vertical="center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  <color rgb="FF0000FF"/>
      <color rgb="FFFF33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建設改良擴充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442461390889509E-2"/>
          <c:y val="0.17864932754527402"/>
          <c:w val="0.81982772302691242"/>
          <c:h val="0.71652791611072486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diagBrick">
                <a:fgClr>
                  <a:srgbClr val="0070C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DF68-4F08-9D99-DFFDCBCA27FD}"/>
              </c:ext>
            </c:extLst>
          </c:dPt>
          <c:dPt>
            <c:idx val="1"/>
            <c:bubble3D val="0"/>
            <c:spPr>
              <a:pattFill prst="wdUpDiag">
                <a:fgClr>
                  <a:schemeClr val="accent2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0-DF68-4F08-9D99-DFFDCBCA27FD}"/>
              </c:ext>
            </c:extLst>
          </c:dPt>
          <c:dPt>
            <c:idx val="2"/>
            <c:bubble3D val="0"/>
            <c:spPr>
              <a:pattFill prst="dkHorz">
                <a:fgClr>
                  <a:srgbClr val="FF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2-DF68-4F08-9D99-DFFDCBCA27FD}"/>
              </c:ext>
            </c:extLst>
          </c:dPt>
          <c:dPt>
            <c:idx val="3"/>
            <c:bubble3D val="0"/>
            <c:spPr>
              <a:pattFill prst="smGrid">
                <a:fgClr>
                  <a:schemeClr val="accent4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DF68-4F08-9D99-DFFDCBCA27FD}"/>
              </c:ext>
            </c:extLst>
          </c:dPt>
          <c:dLbls>
            <c:dLbl>
              <c:idx val="0"/>
              <c:layout>
                <c:manualLayout>
                  <c:x val="-1.1691050656682148E-2"/>
                  <c:y val="-0.10569447315505609"/>
                </c:manualLayout>
              </c:layout>
              <c:tx>
                <c:rich>
                  <a:bodyPr/>
                  <a:lstStyle/>
                  <a:p>
                    <a:fld id="{A738036A-AE2A-4424-8F43-7597DFD12AFC}" type="CATEGORYNAME">
                      <a:rPr lang="zh-TW" altLang="en-US"/>
                      <a:pPr/>
                      <a:t>[類別名稱]</a:t>
                    </a:fld>
                    <a:r>
                      <a:rPr lang="zh-TW" altLang="en-US" baseline="0"/>
                      <a:t>
</a:t>
                    </a:r>
                    <a:r>
                      <a:rPr lang="en-US" altLang="zh-TW" baseline="0"/>
                      <a:t>37.70%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F68-4F08-9D99-DFFDCBCA27FD}"/>
                </c:ext>
              </c:extLst>
            </c:dLbl>
            <c:dLbl>
              <c:idx val="1"/>
              <c:layout>
                <c:manualLayout>
                  <c:x val="4.996550637567293E-2"/>
                  <c:y val="0.1416804164395918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68-4F08-9D99-DFFDCBCA27FD}"/>
                </c:ext>
              </c:extLst>
            </c:dLbl>
            <c:dLbl>
              <c:idx val="2"/>
              <c:layout>
                <c:manualLayout>
                  <c:x val="-0.14063070866141733"/>
                  <c:y val="-7.047244094488189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68-4F08-9D99-DFFDCBCA27FD}"/>
                </c:ext>
              </c:extLst>
            </c:dLbl>
            <c:dLbl>
              <c:idx val="3"/>
              <c:layout>
                <c:manualLayout>
                  <c:x val="5.8207716535433073E-2"/>
                  <c:y val="-1.84999999999999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68-4F08-9D99-DFFDCBCA27F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資料來源!$A$1:$A$4</c:f>
              <c:strCache>
                <c:ptCount val="4"/>
                <c:pt idx="0">
                  <c:v>房屋及建築                  </c:v>
                </c:pt>
                <c:pt idx="1">
                  <c:v>機械及設備                  </c:v>
                </c:pt>
                <c:pt idx="2">
                  <c:v>交通及運輸設備              </c:v>
                </c:pt>
                <c:pt idx="3">
                  <c:v>什項設備                    </c:v>
                </c:pt>
              </c:strCache>
            </c:strRef>
          </c:cat>
          <c:val>
            <c:numRef>
              <c:f>資料來源!$B$1:$B$4</c:f>
              <c:numCache>
                <c:formatCode>General</c:formatCode>
                <c:ptCount val="4"/>
                <c:pt idx="0">
                  <c:v>1360106</c:v>
                </c:pt>
                <c:pt idx="1">
                  <c:v>2008699</c:v>
                </c:pt>
                <c:pt idx="2">
                  <c:v>1889</c:v>
                </c:pt>
                <c:pt idx="3">
                  <c:v>237537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F5-44E3-8445-806D7A521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資金來源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2499856007561389E-2"/>
          <c:y val="0.1629782709871351"/>
          <c:w val="0.91759287220660135"/>
          <c:h val="0.799083299028419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openDmnd">
                <a:fgClr>
                  <a:srgbClr val="00B05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0-0605-4F99-840E-A11F9856BCC2}"/>
              </c:ext>
            </c:extLst>
          </c:dPt>
          <c:dPt>
            <c:idx val="1"/>
            <c:bubble3D val="0"/>
            <c:spPr>
              <a:pattFill prst="wdDnDiag">
                <a:fgClr>
                  <a:srgbClr val="FF00FF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0605-4F99-840E-A11F9856BCC2}"/>
              </c:ext>
            </c:extLst>
          </c:dPt>
          <c:dLbls>
            <c:dLbl>
              <c:idx val="0"/>
              <c:layout>
                <c:manualLayout>
                  <c:x val="9.1988976377952753E-2"/>
                  <c:y val="8.04754694124772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605-4F99-840E-A11F9856BCC2}"/>
                </c:ext>
              </c:extLst>
            </c:dLbl>
            <c:dLbl>
              <c:idx val="1"/>
              <c:layout>
                <c:manualLayout>
                  <c:x val="-5.8892598425196847E-2"/>
                  <c:y val="-5.74654754694124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605-4F99-840E-A11F9856BCC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資料來源!$A$5:$A$6</c:f>
              <c:strCache>
                <c:ptCount val="2"/>
                <c:pt idx="0">
                  <c:v>營運資金                    </c:v>
                </c:pt>
                <c:pt idx="1">
                  <c:v>國庫撥款                    </c:v>
                </c:pt>
              </c:strCache>
            </c:strRef>
          </c:cat>
          <c:val>
            <c:numRef>
              <c:f>資料來源!$B$5:$B$6</c:f>
              <c:numCache>
                <c:formatCode>General</c:formatCode>
                <c:ptCount val="2"/>
                <c:pt idx="0">
                  <c:v>3090090</c:v>
                </c:pt>
                <c:pt idx="1">
                  <c:v>518141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AA-4677-89EB-6DE04C10F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收入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pattFill prst="openDmnd">
              <a:fgClr>
                <a:srgbClr val="FF00FF"/>
              </a:fgClr>
              <a:bgClr>
                <a:schemeClr val="bg1"/>
              </a:bgClr>
            </a:pattFill>
          </c:spPr>
          <c:explosion val="25"/>
          <c:dPt>
            <c:idx val="0"/>
            <c:bubble3D val="0"/>
            <c:spPr>
              <a:pattFill prst="openDmnd">
                <a:fgClr>
                  <a:srgbClr val="00B0F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703F-4955-BAFE-8DF6A12CE372}"/>
              </c:ext>
            </c:extLst>
          </c:dPt>
          <c:dPt>
            <c:idx val="1"/>
            <c:bubble3D val="0"/>
            <c:spPr>
              <a:pattFill prst="solidDmnd">
                <a:fgClr>
                  <a:srgbClr val="FF00FF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703F-4955-BAFE-8DF6A12CE372}"/>
              </c:ext>
            </c:extLst>
          </c:dPt>
          <c:dPt>
            <c:idx val="2"/>
            <c:bubble3D val="0"/>
            <c:spPr>
              <a:pattFill prst="wdDnDiag">
                <a:fgClr>
                  <a:schemeClr val="accent4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2-703F-4955-BAFE-8DF6A12CE372}"/>
              </c:ext>
            </c:extLst>
          </c:dPt>
          <c:dLbls>
            <c:dLbl>
              <c:idx val="0"/>
              <c:layout>
                <c:manualLayout>
                  <c:x val="7.1418740157480315E-2"/>
                  <c:y val="3.67180496668685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03F-4955-BAFE-8DF6A12CE372}"/>
                </c:ext>
              </c:extLst>
            </c:dLbl>
            <c:dLbl>
              <c:idx val="1"/>
              <c:layout>
                <c:manualLayout>
                  <c:x val="-0.15118141732283463"/>
                  <c:y val="-1.74993943064809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03F-4955-BAFE-8DF6A12CE372}"/>
                </c:ext>
              </c:extLst>
            </c:dLbl>
            <c:dLbl>
              <c:idx val="2"/>
              <c:layout>
                <c:manualLayout>
                  <c:x val="7.606110236220473E-2"/>
                  <c:y val="-2.0649909145972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03F-4955-BAFE-8DF6A12CE37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資料來源!$A$7:$A$9</c:f>
              <c:strCache>
                <c:ptCount val="3"/>
                <c:pt idx="0">
                  <c:v>醫療收入                    </c:v>
                </c:pt>
                <c:pt idx="1">
                  <c:v>其他業務收入                </c:v>
                </c:pt>
                <c:pt idx="2">
                  <c:v>業務外收入                    </c:v>
                </c:pt>
              </c:strCache>
            </c:strRef>
          </c:cat>
          <c:val>
            <c:numRef>
              <c:f>資料來源!$B$7:$B$9</c:f>
              <c:numCache>
                <c:formatCode>General</c:formatCode>
                <c:ptCount val="3"/>
                <c:pt idx="0">
                  <c:v>58379589</c:v>
                </c:pt>
                <c:pt idx="1">
                  <c:v>1242320</c:v>
                </c:pt>
                <c:pt idx="2">
                  <c:v>2754314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F-4955-BAFE-8DF6A12CE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成本與費用及賸餘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643785503839306E-2"/>
          <c:y val="0.21082509597001295"/>
          <c:w val="0.85445846540630443"/>
          <c:h val="0.7448569014520330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wdUpDiag">
                <a:fgClr>
                  <a:srgbClr val="00B05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4-16BE-4053-A19A-7501D5FA5A50}"/>
              </c:ext>
            </c:extLst>
          </c:dPt>
          <c:dPt>
            <c:idx val="1"/>
            <c:bubble3D val="0"/>
            <c:spPr>
              <a:pattFill prst="divot">
                <a:fgClr>
                  <a:srgbClr val="7030A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16BE-4053-A19A-7501D5FA5A50}"/>
              </c:ext>
            </c:extLst>
          </c:dPt>
          <c:dPt>
            <c:idx val="2"/>
            <c:bubble3D val="0"/>
            <c:spPr>
              <a:pattFill prst="dkHorz">
                <a:fgClr>
                  <a:srgbClr val="FF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16BE-4053-A19A-7501D5FA5A50}"/>
              </c:ext>
            </c:extLst>
          </c:dPt>
          <c:dPt>
            <c:idx val="3"/>
            <c:bubble3D val="0"/>
            <c:spPr>
              <a:pattFill prst="lgGrid">
                <a:fgClr>
                  <a:schemeClr val="accent4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2-16BE-4053-A19A-7501D5FA5A50}"/>
              </c:ext>
            </c:extLst>
          </c:dPt>
          <c:dPt>
            <c:idx val="4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6-16BE-4053-A19A-7501D5FA5A50}"/>
              </c:ext>
            </c:extLst>
          </c:dPt>
          <c:dPt>
            <c:idx val="5"/>
            <c:bubble3D val="0"/>
            <c:spPr>
              <a:pattFill prst="solidDmnd">
                <a:fgClr>
                  <a:srgbClr val="0070C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5-16BE-4053-A19A-7501D5FA5A50}"/>
              </c:ext>
            </c:extLst>
          </c:dPt>
          <c:dLbls>
            <c:dLbl>
              <c:idx val="0"/>
              <c:layout>
                <c:manualLayout>
                  <c:x val="0.10622276718686152"/>
                  <c:y val="-4.646546033959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6BE-4053-A19A-7501D5FA5A50}"/>
                </c:ext>
              </c:extLst>
            </c:dLbl>
            <c:dLbl>
              <c:idx val="1"/>
              <c:layout>
                <c:manualLayout>
                  <c:x val="8.7947874015748037E-2"/>
                  <c:y val="2.23861296184130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E-4053-A19A-7501D5FA5A50}"/>
                </c:ext>
              </c:extLst>
            </c:dLbl>
            <c:dLbl>
              <c:idx val="2"/>
              <c:layout>
                <c:manualLayout>
                  <c:x val="-0.15041858267716535"/>
                  <c:y val="7.35914597213809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6BE-4053-A19A-7501D5FA5A50}"/>
                </c:ext>
              </c:extLst>
            </c:dLbl>
            <c:dLbl>
              <c:idx val="3"/>
              <c:layout>
                <c:manualLayout>
                  <c:x val="-0.14676182341351793"/>
                  <c:y val="-6.95590452930237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E-4053-A19A-7501D5FA5A50}"/>
                </c:ext>
              </c:extLst>
            </c:dLbl>
            <c:dLbl>
              <c:idx val="4"/>
              <c:layout>
                <c:manualLayout>
                  <c:x val="1.4062950081673626E-2"/>
                  <c:y val="-4.0912963411338377E-2"/>
                </c:manualLayout>
              </c:layout>
              <c:tx>
                <c:rich>
                  <a:bodyPr/>
                  <a:lstStyle/>
                  <a:p>
                    <a:fld id="{679F2A92-1CB9-4408-A9DC-DCBD6F6D3AFC}" type="CATEGORYNAME">
                      <a:rPr lang="zh-TW" altLang="en-US"/>
                      <a:pPr/>
                      <a:t>[類別名稱]</a:t>
                    </a:fld>
                    <a:r>
                      <a:rPr lang="zh-TW" altLang="en-US" baseline="0"/>
                      <a:t>
</a:t>
                    </a:r>
                    <a:r>
                      <a:rPr lang="en-US" altLang="zh-TW" baseline="0"/>
                      <a:t>0.54%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16BE-4053-A19A-7501D5FA5A50}"/>
                </c:ext>
              </c:extLst>
            </c:dLbl>
            <c:dLbl>
              <c:idx val="5"/>
              <c:layout>
                <c:manualLayout>
                  <c:x val="0.11395827197457259"/>
                  <c:y val="-4.42451648293135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6BE-4053-A19A-7501D5FA5A5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資料來源!$A$10:$A$15</c:f>
              <c:strCache>
                <c:ptCount val="6"/>
                <c:pt idx="0">
                  <c:v>教學成本                    </c:v>
                </c:pt>
                <c:pt idx="1">
                  <c:v>醫療成本                    </c:v>
                </c:pt>
                <c:pt idx="2">
                  <c:v>其他業務成本                </c:v>
                </c:pt>
                <c:pt idx="3">
                  <c:v>管理及總務費用              </c:v>
                </c:pt>
                <c:pt idx="4">
                  <c:v>業務外費用                    </c:v>
                </c:pt>
                <c:pt idx="5">
                  <c:v>本期賸餘                      </c:v>
                </c:pt>
              </c:strCache>
            </c:strRef>
          </c:cat>
          <c:val>
            <c:numRef>
              <c:f>資料來源!$B$10:$B$15</c:f>
              <c:numCache>
                <c:formatCode>General</c:formatCode>
                <c:ptCount val="6"/>
                <c:pt idx="0">
                  <c:v>5069986</c:v>
                </c:pt>
                <c:pt idx="1">
                  <c:v>51558485</c:v>
                </c:pt>
                <c:pt idx="2">
                  <c:v>349019</c:v>
                </c:pt>
                <c:pt idx="3">
                  <c:v>3155399</c:v>
                </c:pt>
                <c:pt idx="4">
                  <c:v>340505</c:v>
                </c:pt>
                <c:pt idx="5">
                  <c:v>1902829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BE-4053-A19A-7501D5FA5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277583723087247"/>
          <c:y val="7.6378359840659465E-2"/>
          <c:w val="0.70205658503213419"/>
          <c:h val="0.8666083437264292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資料來源!$A$17</c:f>
              <c:strCache>
                <c:ptCount val="1"/>
                <c:pt idx="0">
                  <c:v>收入合計</c:v>
                </c:pt>
              </c:strCache>
            </c:strRef>
          </c:tx>
          <c:spPr>
            <a:pattFill prst="divot">
              <a:fgClr>
                <a:srgbClr val="0000FF"/>
              </a:fgClr>
              <a:bgClr>
                <a:schemeClr val="bg1"/>
              </a:bgClr>
            </a:pattFill>
            <a:ln>
              <a:solidFill>
                <a:srgbClr val="0000FF"/>
              </a:solidFill>
            </a:ln>
          </c:spPr>
          <c:invertIfNegative val="0"/>
          <c:cat>
            <c:strRef>
              <c:f>資料來源!$B$16:$F$16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資料來源!$B$17:$F$17</c:f>
              <c:numCache>
                <c:formatCode>#,##0_);[Red]\(#,##0\)</c:formatCode>
                <c:ptCount val="5"/>
                <c:pt idx="0">
                  <c:v>51131885</c:v>
                </c:pt>
                <c:pt idx="1">
                  <c:v>54406153</c:v>
                </c:pt>
                <c:pt idx="2">
                  <c:v>57483106</c:v>
                </c:pt>
                <c:pt idx="3">
                  <c:v>57736124</c:v>
                </c:pt>
                <c:pt idx="4">
                  <c:v>62376223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76-49D6-A690-2AFB15008BCE}"/>
            </c:ext>
          </c:extLst>
        </c:ser>
        <c:ser>
          <c:idx val="1"/>
          <c:order val="1"/>
          <c:tx>
            <c:strRef>
              <c:f>資料來源!$A$18</c:f>
              <c:strCache>
                <c:ptCount val="1"/>
                <c:pt idx="0">
                  <c:v>費用合計</c:v>
                </c:pt>
              </c:strCache>
            </c:strRef>
          </c:tx>
          <c:spPr>
            <a:pattFill prst="wdDnDiag">
              <a:fgClr>
                <a:srgbClr val="FF3300"/>
              </a:fgClr>
              <a:bgClr>
                <a:schemeClr val="bg1"/>
              </a:bgClr>
            </a:pattFill>
            <a:ln>
              <a:solidFill>
                <a:srgbClr val="FF0000"/>
              </a:solidFill>
            </a:ln>
          </c:spPr>
          <c:invertIfNegative val="0"/>
          <c:cat>
            <c:strRef>
              <c:f>資料來源!$B$16:$F$16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資料來源!$B$18:$F$18</c:f>
              <c:numCache>
                <c:formatCode>#,##0_);[Red]\(#,##0\)</c:formatCode>
                <c:ptCount val="5"/>
                <c:pt idx="0">
                  <c:v>47955685</c:v>
                </c:pt>
                <c:pt idx="1">
                  <c:v>51450684</c:v>
                </c:pt>
                <c:pt idx="2">
                  <c:v>55173384</c:v>
                </c:pt>
                <c:pt idx="3">
                  <c:v>56315437</c:v>
                </c:pt>
                <c:pt idx="4">
                  <c:v>60473394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76-49D6-A690-2AFB15008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3431535"/>
        <c:axId val="813429455"/>
        <c:axId val="0"/>
      </c:bar3DChart>
      <c:catAx>
        <c:axId val="8134315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87142270396116794"/>
              <c:y val="0.935014385567174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13429455"/>
        <c:crosses val="autoZero"/>
        <c:auto val="1"/>
        <c:lblAlgn val="ctr"/>
        <c:lblOffset val="100"/>
        <c:noMultiLvlLbl val="0"/>
      </c:catAx>
      <c:valAx>
        <c:axId val="813429455"/>
        <c:scaling>
          <c:orientation val="minMax"/>
        </c:scaling>
        <c:delete val="0"/>
        <c:axPos val="l"/>
        <c:majorGridlines/>
        <c:title>
          <c:tx>
            <c:rich>
              <a:bodyPr rot="-60000" vert="horz"/>
              <a:lstStyle/>
              <a:p>
                <a:pPr>
                  <a:defRPr/>
                </a:pPr>
                <a:r>
                  <a:rPr lang="zh-TW" altLang="en-US"/>
                  <a:t>千元</a:t>
                </a:r>
              </a:p>
            </c:rich>
          </c:tx>
          <c:layout>
            <c:manualLayout>
              <c:xMode val="edge"/>
              <c:yMode val="edge"/>
              <c:x val="0.14378413995321715"/>
              <c:y val="2.7641202804123896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81343153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按分配程序分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312780961717737"/>
          <c:y val="0.19871794871794871"/>
          <c:w val="0.7992845477762337"/>
          <c:h val="0.6961538461538461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wdUpDiag">
                <a:fgClr>
                  <a:srgbClr val="0070C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0-610E-4E8E-A1D0-A7FA990DDA43}"/>
              </c:ext>
            </c:extLst>
          </c:dPt>
          <c:dPt>
            <c:idx val="1"/>
            <c:bubble3D val="0"/>
            <c:spPr>
              <a:pattFill prst="divot">
                <a:fgClr>
                  <a:srgbClr val="FF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67A4-4499-A0C7-7FCC6C19661E}"/>
              </c:ext>
            </c:extLst>
          </c:dPt>
          <c:dLbls>
            <c:dLbl>
              <c:idx val="0"/>
              <c:layout>
                <c:manualLayout>
                  <c:x val="-0.11503364306405262"/>
                  <c:y val="-0.1580991318392893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10E-4E8E-A1D0-A7FA990DDA43}"/>
                </c:ext>
              </c:extLst>
            </c:dLbl>
            <c:dLbl>
              <c:idx val="1"/>
              <c:layout>
                <c:manualLayout>
                  <c:x val="3.5138472911855061E-2"/>
                  <c:y val="0.182141378962245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7A4-4499-A0C7-7FCC6C19661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資料來源!$A$19:$A$20</c:f>
              <c:strCache>
                <c:ptCount val="2"/>
                <c:pt idx="0">
                  <c:v>賸餘撥充基金數                </c:v>
                </c:pt>
                <c:pt idx="1">
                  <c:v>未分配賸餘                    </c:v>
                </c:pt>
              </c:strCache>
            </c:strRef>
          </c:cat>
          <c:val>
            <c:numRef>
              <c:f>資料來源!$B$19:$B$20</c:f>
              <c:numCache>
                <c:formatCode>General</c:formatCode>
                <c:ptCount val="2"/>
                <c:pt idx="0">
                  <c:v>2232164</c:v>
                </c:pt>
                <c:pt idx="1">
                  <c:v>3530322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A4-4499-A0C7-7FCC6C196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按所得對象分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032367323379181E-2"/>
          <c:y val="0.12533523387691584"/>
          <c:w val="0.84918192279906923"/>
          <c:h val="0.74687742555828873"/>
        </c:manualLayout>
      </c:layout>
      <c:pie3DChart>
        <c:varyColors val="1"/>
        <c:ser>
          <c:idx val="0"/>
          <c:order val="0"/>
          <c:spPr>
            <a:pattFill prst="solidDmnd">
              <a:fgClr>
                <a:schemeClr val="accent4"/>
              </a:fgClr>
              <a:bgClr>
                <a:schemeClr val="bg1"/>
              </a:bgClr>
            </a:pattFill>
          </c:spPr>
          <c:explosion val="25"/>
          <c:dLbls>
            <c:dLbl>
              <c:idx val="0"/>
              <c:layout>
                <c:manualLayout>
                  <c:x val="-1.5446284982012103E-2"/>
                  <c:y val="4.44482953031537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535-4519-845B-B92E11EDC75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資料來源!$A$21</c:f>
              <c:strCache>
                <c:ptCount val="1"/>
                <c:pt idx="0">
                  <c:v>留存非營業基金                </c:v>
                </c:pt>
              </c:strCache>
            </c:strRef>
          </c:cat>
          <c:val>
            <c:numRef>
              <c:f>資料來源!$B$21</c:f>
              <c:numCache>
                <c:formatCode>General</c:formatCode>
                <c:ptCount val="1"/>
                <c:pt idx="0">
                  <c:v>5762486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1-4B3A-A69A-0BA376D9B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859017698033819"/>
          <c:y val="6.2447249085052774E-2"/>
          <c:w val="0.66098735708495493"/>
          <c:h val="0.867499402970277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資料來源!$A$23</c:f>
              <c:strCache>
                <c:ptCount val="1"/>
                <c:pt idx="0">
                  <c:v>填補累積短絀</c:v>
                </c:pt>
              </c:strCache>
            </c:strRef>
          </c:tx>
          <c:spPr>
            <a:pattFill prst="diagBrick">
              <a:fgClr>
                <a:srgbClr val="0000FF"/>
              </a:fgClr>
              <a:bgClr>
                <a:schemeClr val="bg1"/>
              </a:bgClr>
            </a:pattFill>
            <a:ln>
              <a:solidFill>
                <a:srgbClr val="0000FF"/>
              </a:solidFill>
            </a:ln>
          </c:spPr>
          <c:invertIfNegative val="0"/>
          <c:cat>
            <c:strRef>
              <c:f>資料來源!$B$22:$F$22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資料來源!$B$23:$F$23</c:f>
              <c:numCache>
                <c:formatCode>#,##0_);[Red]\(#,##0\)</c:formatCode>
                <c:ptCount val="5"/>
                <c:pt idx="0">
                  <c:v>356972</c:v>
                </c:pt>
                <c:pt idx="1">
                  <c:v>143422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E-4724-B3F9-B74DBCD89D57}"/>
            </c:ext>
          </c:extLst>
        </c:ser>
        <c:ser>
          <c:idx val="1"/>
          <c:order val="1"/>
          <c:tx>
            <c:strRef>
              <c:f>資料來源!$A$24</c:f>
              <c:strCache>
                <c:ptCount val="1"/>
                <c:pt idx="0">
                  <c:v>提存公積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資料來源!$B$24:$F$24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CE-4724-B3F9-B74DBCD89D57}"/>
            </c:ext>
          </c:extLst>
        </c:ser>
        <c:ser>
          <c:idx val="2"/>
          <c:order val="2"/>
          <c:tx>
            <c:strRef>
              <c:f>資料來源!$A$25</c:f>
              <c:strCache>
                <c:ptCount val="1"/>
                <c:pt idx="0">
                  <c:v>賸餘撥充基金數</c:v>
                </c:pt>
              </c:strCache>
            </c:strRef>
          </c:tx>
          <c:spPr>
            <a:pattFill prst="wdDnDiag">
              <a:fgClr>
                <a:srgbClr val="92D050"/>
              </a:fgClr>
              <a:bgClr>
                <a:schemeClr val="bg1"/>
              </a:bgClr>
            </a:pattFill>
            <a:ln>
              <a:solidFill>
                <a:srgbClr val="92D050"/>
              </a:solidFill>
            </a:ln>
          </c:spPr>
          <c:invertIfNegative val="0"/>
          <c:cat>
            <c:strRef>
              <c:f>資料來源!$B$22:$F$22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資料來源!$B$25:$F$25</c:f>
              <c:numCache>
                <c:formatCode>#,##0_);[Red]\(#,##0\)</c:formatCode>
                <c:ptCount val="5"/>
                <c:pt idx="0">
                  <c:v>2659413</c:v>
                </c:pt>
                <c:pt idx="1">
                  <c:v>1521116</c:v>
                </c:pt>
                <c:pt idx="2">
                  <c:v>2832234</c:v>
                </c:pt>
                <c:pt idx="3">
                  <c:v>2773719</c:v>
                </c:pt>
                <c:pt idx="4">
                  <c:v>2232164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CE-4724-B3F9-B74DBCD89D57}"/>
            </c:ext>
          </c:extLst>
        </c:ser>
        <c:ser>
          <c:idx val="3"/>
          <c:order val="3"/>
          <c:tx>
            <c:strRef>
              <c:f>資料來源!$A$26</c:f>
              <c:strCache>
                <c:ptCount val="1"/>
                <c:pt idx="0">
                  <c:v>解繳公庫淨額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資料來源!$B$26:$F$26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CE-4724-B3F9-B74DBCD89D57}"/>
            </c:ext>
          </c:extLst>
        </c:ser>
        <c:ser>
          <c:idx val="4"/>
          <c:order val="4"/>
          <c:tx>
            <c:strRef>
              <c:f>資料來源!$A$27</c:f>
              <c:strCache>
                <c:ptCount val="1"/>
                <c:pt idx="0">
                  <c:v>其他依法分配數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資料來源!$B$27:$F$27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CE-4724-B3F9-B74DBCD89D57}"/>
            </c:ext>
          </c:extLst>
        </c:ser>
        <c:ser>
          <c:idx val="5"/>
          <c:order val="5"/>
          <c:tx>
            <c:strRef>
              <c:f>資料來源!$A$28</c:f>
              <c:strCache>
                <c:ptCount val="1"/>
                <c:pt idx="0">
                  <c:v>未分配賸餘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chemeClr val="bg1"/>
              </a:bgClr>
            </a:pattFill>
            <a:ln>
              <a:solidFill>
                <a:srgbClr val="FF0000"/>
              </a:solidFill>
            </a:ln>
          </c:spPr>
          <c:invertIfNegative val="0"/>
          <c:cat>
            <c:strRef>
              <c:f>資料來源!$B$22:$F$22</c:f>
              <c:strCache>
                <c:ptCount val="5"/>
                <c:pt idx="0">
                  <c:v>111</c:v>
                </c:pt>
                <c:pt idx="1">
                  <c:v>112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</c:strCache>
            </c:strRef>
          </c:cat>
          <c:val>
            <c:numRef>
              <c:f>資料來源!$B$28:$F$28</c:f>
              <c:numCache>
                <c:formatCode>#,##0_);[Red]\(#,##0\)</c:formatCode>
                <c:ptCount val="5"/>
                <c:pt idx="0">
                  <c:v>4353351</c:v>
                </c:pt>
                <c:pt idx="1">
                  <c:v>5644281</c:v>
                </c:pt>
                <c:pt idx="2">
                  <c:v>5133984</c:v>
                </c:pt>
                <c:pt idx="3">
                  <c:v>3550586</c:v>
                </c:pt>
                <c:pt idx="4">
                  <c:v>3530322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CE-4724-B3F9-B74DBCD89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6659775"/>
        <c:axId val="813433615"/>
        <c:axId val="0"/>
      </c:bar3DChart>
      <c:catAx>
        <c:axId val="6966597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922575834009602"/>
              <c:y val="0.925789836766691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13433615"/>
        <c:crosses val="autoZero"/>
        <c:auto val="1"/>
        <c:lblAlgn val="ctr"/>
        <c:lblOffset val="100"/>
        <c:noMultiLvlLbl val="0"/>
      </c:catAx>
      <c:valAx>
        <c:axId val="813433615"/>
        <c:scaling>
          <c:orientation val="minMax"/>
        </c:scaling>
        <c:delete val="0"/>
        <c:axPos val="l"/>
        <c:majorGridlines/>
        <c:title>
          <c:tx>
            <c:rich>
              <a:bodyPr rot="-60000" vert="horz"/>
              <a:lstStyle/>
              <a:p>
                <a:pPr>
                  <a:defRPr/>
                </a:pPr>
                <a:r>
                  <a:rPr lang="zh-TW" altLang="en-US"/>
                  <a:t>千元</a:t>
                </a:r>
              </a:p>
            </c:rich>
          </c:tx>
          <c:layout>
            <c:manualLayout>
              <c:xMode val="edge"/>
              <c:yMode val="edge"/>
              <c:x val="0.14550113687042604"/>
              <c:y val="1.7577724498790748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6966597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400051</xdr:colOff>
      <xdr:row>2</xdr:row>
      <xdr:rowOff>209549</xdr:rowOff>
    </xdr:from>
    <xdr:to>
      <xdr:col>7</xdr:col>
      <xdr:colOff>571500</xdr:colOff>
      <xdr:row>22</xdr:row>
      <xdr:rowOff>9524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22</xdr:row>
      <xdr:rowOff>190498</xdr:rowOff>
    </xdr:from>
    <xdr:to>
      <xdr:col>7</xdr:col>
      <xdr:colOff>542924</xdr:colOff>
      <xdr:row>41</xdr:row>
      <xdr:rowOff>190499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0</xdr:rowOff>
    </xdr:from>
    <xdr:to>
      <xdr:col>7</xdr:col>
      <xdr:colOff>495299</xdr:colOff>
      <xdr:row>22</xdr:row>
      <xdr:rowOff>0</xdr:rowOff>
    </xdr:to>
    <xdr:graphicFrame macro="">
      <xdr:nvGraphicFramePr>
        <xdr:cNvPr id="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22</xdr:row>
      <xdr:rowOff>200023</xdr:rowOff>
    </xdr:from>
    <xdr:to>
      <xdr:col>7</xdr:col>
      <xdr:colOff>495299</xdr:colOff>
      <xdr:row>41</xdr:row>
      <xdr:rowOff>200025</xdr:rowOff>
    </xdr:to>
    <xdr:graphicFrame macro="">
      <xdr:nvGraphicFramePr>
        <xdr:cNvPr id="5" name="圖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209549</xdr:rowOff>
    </xdr:from>
    <xdr:to>
      <xdr:col>7</xdr:col>
      <xdr:colOff>904875</xdr:colOff>
      <xdr:row>37</xdr:row>
      <xdr:rowOff>171450</xdr:rowOff>
    </xdr:to>
    <xdr:graphicFrame macro="">
      <xdr:nvGraphicFramePr>
        <xdr:cNvPr id="6" name="圖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0</xdr:rowOff>
    </xdr:from>
    <xdr:to>
      <xdr:col>7</xdr:col>
      <xdr:colOff>571499</xdr:colOff>
      <xdr:row>21</xdr:row>
      <xdr:rowOff>190500</xdr:rowOff>
    </xdr:to>
    <xdr:graphicFrame macro="">
      <xdr:nvGraphicFramePr>
        <xdr:cNvPr id="7" name="圖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22</xdr:row>
      <xdr:rowOff>209549</xdr:rowOff>
    </xdr:from>
    <xdr:to>
      <xdr:col>7</xdr:col>
      <xdr:colOff>581025</xdr:colOff>
      <xdr:row>42</xdr:row>
      <xdr:rowOff>161925</xdr:rowOff>
    </xdr:to>
    <xdr:graphicFrame macro="">
      <xdr:nvGraphicFramePr>
        <xdr:cNvPr id="8" name="圖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209549</xdr:rowOff>
    </xdr:from>
    <xdr:to>
      <xdr:col>7</xdr:col>
      <xdr:colOff>923924</xdr:colOff>
      <xdr:row>39</xdr:row>
      <xdr:rowOff>200025</xdr:rowOff>
    </xdr:to>
    <xdr:graphicFrame macro="">
      <xdr:nvGraphicFramePr>
        <xdr:cNvPr id="9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opLeftCell="A22" zoomScaleNormal="100" workbookViewId="0">
      <selection activeCell="K31" sqref="K31"/>
    </sheetView>
  </sheetViews>
  <sheetFormatPr defaultRowHeight="16.5" x14ac:dyDescent="0.25"/>
  <cols>
    <col min="1" max="8" width="12.625" style="9" customWidth="1"/>
    <col min="9" max="16384" width="9" style="9"/>
  </cols>
  <sheetData>
    <row r="1" spans="1:8" x14ac:dyDescent="0.25">
      <c r="A1" s="8"/>
    </row>
    <row r="2" spans="1:8" ht="21" x14ac:dyDescent="0.25">
      <c r="A2" s="20" t="s">
        <v>0</v>
      </c>
      <c r="B2" s="20"/>
      <c r="C2" s="20"/>
      <c r="D2" s="20"/>
      <c r="E2" s="20"/>
      <c r="F2" s="20"/>
      <c r="G2" s="20"/>
      <c r="H2" s="20"/>
    </row>
    <row r="44" spans="1:10" ht="17.25" thickBot="1" x14ac:dyDescent="0.3">
      <c r="H44" s="8" t="s">
        <v>7</v>
      </c>
    </row>
    <row r="45" spans="1:10" ht="17.25" thickBot="1" x14ac:dyDescent="0.3">
      <c r="A45" s="22" t="s">
        <v>8</v>
      </c>
      <c r="B45" s="21"/>
      <c r="C45" s="21"/>
      <c r="D45" s="10" t="s">
        <v>9</v>
      </c>
      <c r="E45" s="21" t="s">
        <v>10</v>
      </c>
      <c r="F45" s="21"/>
      <c r="G45" s="21"/>
      <c r="H45" s="11" t="s">
        <v>9</v>
      </c>
    </row>
    <row r="46" spans="1:10" x14ac:dyDescent="0.25">
      <c r="A46" s="24" t="s">
        <v>11</v>
      </c>
      <c r="B46" s="23"/>
      <c r="C46" s="23"/>
      <c r="D46" s="12">
        <v>3608231</v>
      </c>
      <c r="E46" s="23" t="s">
        <v>12</v>
      </c>
      <c r="F46" s="23"/>
      <c r="G46" s="23"/>
      <c r="H46" s="13">
        <v>3090090</v>
      </c>
    </row>
    <row r="47" spans="1:10" x14ac:dyDescent="0.25">
      <c r="A47" s="19" t="s">
        <v>13</v>
      </c>
      <c r="B47" s="18"/>
      <c r="C47" s="18"/>
      <c r="D47" s="5">
        <v>1360106</v>
      </c>
      <c r="E47" s="18" t="s">
        <v>14</v>
      </c>
      <c r="F47" s="18"/>
      <c r="G47" s="18"/>
      <c r="H47" s="3">
        <v>518141</v>
      </c>
      <c r="J47" s="9">
        <f>D47/$D$51</f>
        <v>0.37694537849710841</v>
      </c>
    </row>
    <row r="48" spans="1:10" x14ac:dyDescent="0.25">
      <c r="A48" s="19" t="s">
        <v>15</v>
      </c>
      <c r="B48" s="18"/>
      <c r="C48" s="18"/>
      <c r="D48" s="5">
        <v>2008699</v>
      </c>
      <c r="E48" s="18" t="s">
        <v>16</v>
      </c>
      <c r="F48" s="18"/>
      <c r="G48" s="18"/>
      <c r="H48" s="3"/>
      <c r="J48" s="9">
        <f t="shared" ref="J48:J50" si="0">D48/$D$51</f>
        <v>0.55669911377625214</v>
      </c>
    </row>
    <row r="49" spans="1:10" x14ac:dyDescent="0.25">
      <c r="A49" s="19" t="s">
        <v>17</v>
      </c>
      <c r="B49" s="18"/>
      <c r="C49" s="18"/>
      <c r="D49" s="5">
        <v>1889</v>
      </c>
      <c r="E49" s="18" t="s">
        <v>16</v>
      </c>
      <c r="F49" s="18"/>
      <c r="G49" s="18"/>
      <c r="H49" s="3"/>
      <c r="J49" s="9">
        <f t="shared" si="0"/>
        <v>5.2352523993059205E-4</v>
      </c>
    </row>
    <row r="50" spans="1:10" x14ac:dyDescent="0.25">
      <c r="A50" s="19" t="s">
        <v>18</v>
      </c>
      <c r="B50" s="18"/>
      <c r="C50" s="18"/>
      <c r="D50" s="5">
        <v>237537</v>
      </c>
      <c r="E50" s="18" t="s">
        <v>16</v>
      </c>
      <c r="F50" s="18"/>
      <c r="G50" s="18"/>
      <c r="H50" s="3"/>
      <c r="J50" s="9">
        <f t="shared" si="0"/>
        <v>6.5831982486708865E-2</v>
      </c>
    </row>
    <row r="51" spans="1:10" ht="17.25" thickBot="1" x14ac:dyDescent="0.3">
      <c r="A51" s="16" t="s">
        <v>19</v>
      </c>
      <c r="B51" s="15"/>
      <c r="C51" s="15"/>
      <c r="D51" s="6">
        <v>3608231</v>
      </c>
      <c r="E51" s="15" t="s">
        <v>19</v>
      </c>
      <c r="F51" s="15"/>
      <c r="G51" s="15"/>
      <c r="H51" s="4">
        <v>3608231</v>
      </c>
    </row>
    <row r="52" spans="1:10" ht="33" customHeight="1" x14ac:dyDescent="0.25">
      <c r="A52" s="17" t="s">
        <v>20</v>
      </c>
      <c r="B52" s="17"/>
      <c r="C52" s="17"/>
      <c r="D52" s="17"/>
      <c r="E52" s="17"/>
      <c r="F52" s="17"/>
      <c r="G52" s="17"/>
      <c r="H52" s="17"/>
    </row>
  </sheetData>
  <mergeCells count="16">
    <mergeCell ref="E47:G47"/>
    <mergeCell ref="A47:C47"/>
    <mergeCell ref="A2:H2"/>
    <mergeCell ref="E45:G45"/>
    <mergeCell ref="A45:C45"/>
    <mergeCell ref="E46:G46"/>
    <mergeCell ref="A46:C46"/>
    <mergeCell ref="E51:G51"/>
    <mergeCell ref="A51:C51"/>
    <mergeCell ref="A52:H52"/>
    <mergeCell ref="E48:G48"/>
    <mergeCell ref="A48:C48"/>
    <mergeCell ref="E49:G49"/>
    <mergeCell ref="A49:C49"/>
    <mergeCell ref="E50:G50"/>
    <mergeCell ref="A50:C50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6" firstPageNumber="12" orientation="portrait" useFirstPageNumber="1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opLeftCell="A19" zoomScaleNormal="100" workbookViewId="0">
      <selection activeCell="J36" sqref="J36"/>
    </sheetView>
  </sheetViews>
  <sheetFormatPr defaultRowHeight="16.5" x14ac:dyDescent="0.25"/>
  <cols>
    <col min="1" max="8" width="12.625" style="9" customWidth="1"/>
    <col min="9" max="9" width="9" style="9"/>
    <col min="10" max="10" width="10.75" style="9" bestFit="1" customWidth="1"/>
    <col min="11" max="16384" width="9" style="9"/>
  </cols>
  <sheetData>
    <row r="1" spans="1:8" x14ac:dyDescent="0.25">
      <c r="A1" s="8"/>
    </row>
    <row r="2" spans="1:8" ht="21" x14ac:dyDescent="0.25">
      <c r="A2" s="20" t="s">
        <v>21</v>
      </c>
      <c r="B2" s="20"/>
      <c r="C2" s="20"/>
      <c r="D2" s="20"/>
      <c r="E2" s="20"/>
      <c r="F2" s="20"/>
      <c r="G2" s="20"/>
      <c r="H2" s="20"/>
    </row>
    <row r="44" spans="1:10" ht="17.25" thickBot="1" x14ac:dyDescent="0.3">
      <c r="H44" s="8" t="s">
        <v>7</v>
      </c>
    </row>
    <row r="45" spans="1:10" ht="17.25" thickBot="1" x14ac:dyDescent="0.3">
      <c r="A45" s="22" t="s">
        <v>31</v>
      </c>
      <c r="B45" s="21"/>
      <c r="C45" s="21"/>
      <c r="D45" s="10" t="s">
        <v>9</v>
      </c>
      <c r="E45" s="21" t="s">
        <v>32</v>
      </c>
      <c r="F45" s="21"/>
      <c r="G45" s="21"/>
      <c r="H45" s="11" t="s">
        <v>9</v>
      </c>
    </row>
    <row r="46" spans="1:10" x14ac:dyDescent="0.25">
      <c r="A46" s="24" t="s">
        <v>33</v>
      </c>
      <c r="B46" s="23"/>
      <c r="C46" s="23"/>
      <c r="D46" s="12">
        <v>59621909</v>
      </c>
      <c r="E46" s="23" t="s">
        <v>34</v>
      </c>
      <c r="F46" s="23"/>
      <c r="G46" s="23"/>
      <c r="H46" s="13">
        <v>60132889</v>
      </c>
    </row>
    <row r="47" spans="1:10" x14ac:dyDescent="0.25">
      <c r="A47" s="19" t="s">
        <v>35</v>
      </c>
      <c r="B47" s="18"/>
      <c r="C47" s="18"/>
      <c r="D47" s="5">
        <v>58379589</v>
      </c>
      <c r="E47" s="18" t="s">
        <v>36</v>
      </c>
      <c r="F47" s="18"/>
      <c r="G47" s="18"/>
      <c r="H47" s="3">
        <v>5069986</v>
      </c>
      <c r="J47" s="14">
        <f>H47/$H$53</f>
        <v>8.1280746992327513E-2</v>
      </c>
    </row>
    <row r="48" spans="1:10" x14ac:dyDescent="0.25">
      <c r="A48" s="19" t="s">
        <v>37</v>
      </c>
      <c r="B48" s="18"/>
      <c r="C48" s="18"/>
      <c r="D48" s="5">
        <v>1242320</v>
      </c>
      <c r="E48" s="18" t="s">
        <v>38</v>
      </c>
      <c r="F48" s="18"/>
      <c r="G48" s="18"/>
      <c r="H48" s="3">
        <v>51558485</v>
      </c>
      <c r="J48" s="14">
        <f t="shared" ref="J48:J52" si="0">H48/$H$53</f>
        <v>0.82657273108697205</v>
      </c>
    </row>
    <row r="49" spans="1:10" x14ac:dyDescent="0.25">
      <c r="A49" s="19" t="s">
        <v>24</v>
      </c>
      <c r="B49" s="18"/>
      <c r="C49" s="18"/>
      <c r="D49" s="5">
        <v>2754314</v>
      </c>
      <c r="E49" s="18" t="s">
        <v>39</v>
      </c>
      <c r="F49" s="18"/>
      <c r="G49" s="18"/>
      <c r="H49" s="3">
        <v>349019</v>
      </c>
      <c r="J49" s="14">
        <f t="shared" si="0"/>
        <v>5.5953852800609619E-3</v>
      </c>
    </row>
    <row r="50" spans="1:10" x14ac:dyDescent="0.25">
      <c r="A50" s="19" t="s">
        <v>16</v>
      </c>
      <c r="B50" s="18"/>
      <c r="C50" s="18"/>
      <c r="D50" s="5"/>
      <c r="E50" s="18" t="s">
        <v>40</v>
      </c>
      <c r="F50" s="18"/>
      <c r="G50" s="18"/>
      <c r="H50" s="3">
        <v>3155399</v>
      </c>
      <c r="J50" s="14">
        <f t="shared" si="0"/>
        <v>5.0586567256565053E-2</v>
      </c>
    </row>
    <row r="51" spans="1:10" x14ac:dyDescent="0.25">
      <c r="A51" s="19" t="s">
        <v>16</v>
      </c>
      <c r="B51" s="18"/>
      <c r="C51" s="18"/>
      <c r="D51" s="5"/>
      <c r="E51" s="18" t="s">
        <v>29</v>
      </c>
      <c r="F51" s="18"/>
      <c r="G51" s="18"/>
      <c r="H51" s="3">
        <v>340505</v>
      </c>
      <c r="J51" s="14">
        <f t="shared" si="0"/>
        <v>5.4588909623463416E-3</v>
      </c>
    </row>
    <row r="52" spans="1:10" x14ac:dyDescent="0.25">
      <c r="A52" s="19" t="s">
        <v>16</v>
      </c>
      <c r="B52" s="18"/>
      <c r="C52" s="18"/>
      <c r="D52" s="5"/>
      <c r="E52" s="18" t="s">
        <v>30</v>
      </c>
      <c r="F52" s="18"/>
      <c r="G52" s="18"/>
      <c r="H52" s="3">
        <v>1902829</v>
      </c>
      <c r="J52" s="14">
        <f t="shared" si="0"/>
        <v>3.0505678421728098E-2</v>
      </c>
    </row>
    <row r="53" spans="1:10" ht="17.25" thickBot="1" x14ac:dyDescent="0.3">
      <c r="A53" s="16" t="s">
        <v>41</v>
      </c>
      <c r="B53" s="15"/>
      <c r="C53" s="15"/>
      <c r="D53" s="6">
        <v>62376223</v>
      </c>
      <c r="E53" s="15" t="s">
        <v>42</v>
      </c>
      <c r="F53" s="15"/>
      <c r="G53" s="15"/>
      <c r="H53" s="4">
        <v>62376223</v>
      </c>
    </row>
    <row r="54" spans="1:10" ht="33" customHeight="1" x14ac:dyDescent="0.25">
      <c r="A54" s="17" t="s">
        <v>20</v>
      </c>
      <c r="B54" s="17"/>
      <c r="C54" s="17"/>
      <c r="D54" s="17"/>
      <c r="E54" s="17"/>
      <c r="F54" s="17"/>
      <c r="G54" s="17"/>
      <c r="H54" s="17"/>
    </row>
  </sheetData>
  <mergeCells count="20">
    <mergeCell ref="A53:C53"/>
    <mergeCell ref="E53:G53"/>
    <mergeCell ref="A54:H54"/>
    <mergeCell ref="A50:C50"/>
    <mergeCell ref="E50:G50"/>
    <mergeCell ref="A51:C51"/>
    <mergeCell ref="E51:G51"/>
    <mergeCell ref="A52:C52"/>
    <mergeCell ref="E52:G52"/>
    <mergeCell ref="A47:C47"/>
    <mergeCell ref="E47:G47"/>
    <mergeCell ref="A48:C48"/>
    <mergeCell ref="E48:G48"/>
    <mergeCell ref="A49:C49"/>
    <mergeCell ref="E49:G49"/>
    <mergeCell ref="A2:H2"/>
    <mergeCell ref="A45:C45"/>
    <mergeCell ref="E45:G45"/>
    <mergeCell ref="A46:C46"/>
    <mergeCell ref="E46:G46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6" firstPageNumber="15" orientation="portrait" useFirstPageNumber="1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topLeftCell="A22" zoomScaleNormal="100" workbookViewId="0">
      <selection activeCell="K22" sqref="K22"/>
    </sheetView>
  </sheetViews>
  <sheetFormatPr defaultRowHeight="16.5" x14ac:dyDescent="0.25"/>
  <cols>
    <col min="1" max="8" width="12.625" style="9" customWidth="1"/>
    <col min="9" max="16384" width="9" style="9"/>
  </cols>
  <sheetData>
    <row r="1" spans="1:8" x14ac:dyDescent="0.25">
      <c r="A1" s="8"/>
    </row>
    <row r="2" spans="1:8" ht="21" x14ac:dyDescent="0.25">
      <c r="A2" s="20" t="s">
        <v>43</v>
      </c>
      <c r="B2" s="20"/>
      <c r="C2" s="20"/>
      <c r="D2" s="20"/>
      <c r="E2" s="20"/>
      <c r="F2" s="20"/>
      <c r="G2" s="20"/>
      <c r="H2" s="20"/>
    </row>
    <row r="40" spans="1:8" ht="17.25" thickBot="1" x14ac:dyDescent="0.3">
      <c r="H40" s="8" t="s">
        <v>7</v>
      </c>
    </row>
    <row r="41" spans="1:8" ht="17.25" thickBot="1" x14ac:dyDescent="0.3">
      <c r="A41" s="22" t="s">
        <v>51</v>
      </c>
      <c r="B41" s="21"/>
      <c r="C41" s="21"/>
      <c r="D41" s="10" t="s">
        <v>52</v>
      </c>
      <c r="E41" s="10" t="s">
        <v>53</v>
      </c>
      <c r="F41" s="10" t="s">
        <v>54</v>
      </c>
      <c r="G41" s="10" t="s">
        <v>55</v>
      </c>
      <c r="H41" s="11" t="s">
        <v>9</v>
      </c>
    </row>
    <row r="42" spans="1:8" x14ac:dyDescent="0.25">
      <c r="A42" s="24" t="s">
        <v>56</v>
      </c>
      <c r="B42" s="23"/>
      <c r="C42" s="23"/>
      <c r="D42" s="12"/>
      <c r="E42" s="12"/>
      <c r="F42" s="12"/>
      <c r="G42" s="12"/>
      <c r="H42" s="13"/>
    </row>
    <row r="43" spans="1:8" x14ac:dyDescent="0.25">
      <c r="A43" s="19" t="s">
        <v>57</v>
      </c>
      <c r="B43" s="18"/>
      <c r="C43" s="18"/>
      <c r="D43" s="5">
        <v>48100730</v>
      </c>
      <c r="E43" s="5">
        <f>51250244+1</f>
        <v>51250245</v>
      </c>
      <c r="F43" s="5">
        <v>54597531</v>
      </c>
      <c r="G43" s="5">
        <v>55187685</v>
      </c>
      <c r="H43" s="3">
        <v>59621909</v>
      </c>
    </row>
    <row r="44" spans="1:8" x14ac:dyDescent="0.25">
      <c r="A44" s="19" t="s">
        <v>58</v>
      </c>
      <c r="B44" s="18"/>
      <c r="C44" s="18"/>
      <c r="D44" s="5">
        <v>3031155</v>
      </c>
      <c r="E44" s="5">
        <v>3155908</v>
      </c>
      <c r="F44" s="5">
        <v>2885575</v>
      </c>
      <c r="G44" s="5">
        <v>2548439</v>
      </c>
      <c r="H44" s="3">
        <v>2754314</v>
      </c>
    </row>
    <row r="45" spans="1:8" x14ac:dyDescent="0.25">
      <c r="A45" s="19" t="s">
        <v>59</v>
      </c>
      <c r="B45" s="18"/>
      <c r="C45" s="18"/>
      <c r="D45" s="5">
        <v>51131885</v>
      </c>
      <c r="E45" s="5">
        <f>SUM(E43:E44)</f>
        <v>54406153</v>
      </c>
      <c r="F45" s="5">
        <v>57483106</v>
      </c>
      <c r="G45" s="5">
        <v>57736124</v>
      </c>
      <c r="H45" s="3">
        <v>62376223</v>
      </c>
    </row>
    <row r="46" spans="1:8" x14ac:dyDescent="0.25">
      <c r="A46" s="19" t="s">
        <v>60</v>
      </c>
      <c r="B46" s="18"/>
      <c r="C46" s="18"/>
      <c r="D46" s="5"/>
      <c r="E46" s="5"/>
      <c r="F46" s="5"/>
      <c r="G46" s="5"/>
      <c r="H46" s="3"/>
    </row>
    <row r="47" spans="1:8" x14ac:dyDescent="0.25">
      <c r="A47" s="19" t="s">
        <v>61</v>
      </c>
      <c r="B47" s="18"/>
      <c r="C47" s="18"/>
      <c r="D47" s="5">
        <v>47494214</v>
      </c>
      <c r="E47" s="5">
        <v>51126540</v>
      </c>
      <c r="F47" s="5">
        <f>54885218-1</f>
        <v>54885217</v>
      </c>
      <c r="G47" s="5">
        <v>55928317</v>
      </c>
      <c r="H47" s="3">
        <v>60132889</v>
      </c>
    </row>
    <row r="48" spans="1:8" x14ac:dyDescent="0.25">
      <c r="A48" s="19" t="s">
        <v>62</v>
      </c>
      <c r="B48" s="18"/>
      <c r="C48" s="18"/>
      <c r="D48" s="5">
        <v>461471</v>
      </c>
      <c r="E48" s="5">
        <f>324145-1</f>
        <v>324144</v>
      </c>
      <c r="F48" s="5">
        <v>288167</v>
      </c>
      <c r="G48" s="5">
        <v>387120</v>
      </c>
      <c r="H48" s="3">
        <v>340505</v>
      </c>
    </row>
    <row r="49" spans="1:8" x14ac:dyDescent="0.25">
      <c r="A49" s="19" t="s">
        <v>63</v>
      </c>
      <c r="B49" s="18"/>
      <c r="C49" s="18"/>
      <c r="D49" s="5">
        <v>47955685</v>
      </c>
      <c r="E49" s="5">
        <f>SUM(E47:E48)</f>
        <v>51450684</v>
      </c>
      <c r="F49" s="5">
        <f>55173385-1</f>
        <v>55173384</v>
      </c>
      <c r="G49" s="5">
        <v>56315437</v>
      </c>
      <c r="H49" s="3">
        <v>60473394</v>
      </c>
    </row>
    <row r="50" spans="1:8" ht="17.25" thickBot="1" x14ac:dyDescent="0.3">
      <c r="A50" s="16" t="s">
        <v>64</v>
      </c>
      <c r="B50" s="15"/>
      <c r="C50" s="15"/>
      <c r="D50" s="6">
        <f t="shared" ref="D50:G50" si="0">D45-D49</f>
        <v>3176200</v>
      </c>
      <c r="E50" s="6">
        <f t="shared" si="0"/>
        <v>2955469</v>
      </c>
      <c r="F50" s="6">
        <f t="shared" si="0"/>
        <v>2309722</v>
      </c>
      <c r="G50" s="6">
        <f t="shared" si="0"/>
        <v>1420687</v>
      </c>
      <c r="H50" s="4">
        <f>H45-H49</f>
        <v>1902829</v>
      </c>
    </row>
    <row r="51" spans="1:8" ht="66" customHeight="1" x14ac:dyDescent="0.25">
      <c r="A51" s="17" t="s">
        <v>91</v>
      </c>
      <c r="B51" s="17"/>
      <c r="C51" s="17"/>
      <c r="D51" s="17"/>
      <c r="E51" s="17"/>
      <c r="F51" s="17"/>
      <c r="G51" s="17"/>
      <c r="H51" s="17"/>
    </row>
  </sheetData>
  <mergeCells count="12">
    <mergeCell ref="A47:C47"/>
    <mergeCell ref="A48:C48"/>
    <mergeCell ref="A49:C49"/>
    <mergeCell ref="A50:C50"/>
    <mergeCell ref="A51:H51"/>
    <mergeCell ref="A46:C46"/>
    <mergeCell ref="A2:H2"/>
    <mergeCell ref="A41:C41"/>
    <mergeCell ref="A42:C42"/>
    <mergeCell ref="A43:C43"/>
    <mergeCell ref="A44:C44"/>
    <mergeCell ref="A45:C45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6" firstPageNumber="16" orientation="portrait" useFirstPageNumber="1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opLeftCell="A16" workbookViewId="0">
      <selection activeCell="I29" sqref="I29"/>
    </sheetView>
  </sheetViews>
  <sheetFormatPr defaultRowHeight="16.5" x14ac:dyDescent="0.25"/>
  <cols>
    <col min="1" max="8" width="12.625" style="9" customWidth="1"/>
    <col min="9" max="16384" width="9" style="9"/>
  </cols>
  <sheetData>
    <row r="1" spans="1:8" x14ac:dyDescent="0.25">
      <c r="A1" s="8"/>
    </row>
    <row r="2" spans="1:8" ht="21" x14ac:dyDescent="0.25">
      <c r="A2" s="20" t="s">
        <v>65</v>
      </c>
      <c r="B2" s="20"/>
      <c r="C2" s="20"/>
      <c r="D2" s="20"/>
      <c r="E2" s="20"/>
      <c r="F2" s="20"/>
      <c r="G2" s="20"/>
      <c r="H2" s="20"/>
    </row>
    <row r="44" spans="1:8" ht="17.25" thickBot="1" x14ac:dyDescent="0.3">
      <c r="H44" s="8" t="s">
        <v>7</v>
      </c>
    </row>
    <row r="45" spans="1:8" ht="17.25" thickBot="1" x14ac:dyDescent="0.3">
      <c r="A45" s="22" t="s">
        <v>69</v>
      </c>
      <c r="B45" s="21"/>
      <c r="C45" s="21"/>
      <c r="D45" s="10" t="s">
        <v>9</v>
      </c>
      <c r="E45" s="21" t="s">
        <v>70</v>
      </c>
      <c r="F45" s="21"/>
      <c r="G45" s="21"/>
      <c r="H45" s="11" t="s">
        <v>9</v>
      </c>
    </row>
    <row r="46" spans="1:8" x14ac:dyDescent="0.25">
      <c r="A46" s="24" t="s">
        <v>71</v>
      </c>
      <c r="B46" s="23"/>
      <c r="C46" s="23"/>
      <c r="D46" s="12"/>
      <c r="E46" s="23" t="s">
        <v>72</v>
      </c>
      <c r="F46" s="23"/>
      <c r="G46" s="23"/>
      <c r="H46" s="13"/>
    </row>
    <row r="47" spans="1:8" x14ac:dyDescent="0.25">
      <c r="A47" s="19" t="s">
        <v>73</v>
      </c>
      <c r="B47" s="18"/>
      <c r="C47" s="18"/>
      <c r="D47" s="5"/>
      <c r="E47" s="18" t="s">
        <v>68</v>
      </c>
      <c r="F47" s="18"/>
      <c r="G47" s="18"/>
      <c r="H47" s="3">
        <v>5762486</v>
      </c>
    </row>
    <row r="48" spans="1:8" x14ac:dyDescent="0.25">
      <c r="A48" s="19" t="s">
        <v>66</v>
      </c>
      <c r="B48" s="18"/>
      <c r="C48" s="18"/>
      <c r="D48" s="5">
        <v>2232164</v>
      </c>
      <c r="E48" s="18" t="s">
        <v>16</v>
      </c>
      <c r="F48" s="18"/>
      <c r="G48" s="18"/>
      <c r="H48" s="3"/>
    </row>
    <row r="49" spans="1:8" x14ac:dyDescent="0.25">
      <c r="A49" s="19" t="s">
        <v>74</v>
      </c>
      <c r="B49" s="18"/>
      <c r="C49" s="18"/>
      <c r="D49" s="5"/>
      <c r="E49" s="18" t="s">
        <v>16</v>
      </c>
      <c r="F49" s="18"/>
      <c r="G49" s="18"/>
      <c r="H49" s="3"/>
    </row>
    <row r="50" spans="1:8" x14ac:dyDescent="0.25">
      <c r="A50" s="19" t="s">
        <v>75</v>
      </c>
      <c r="B50" s="18"/>
      <c r="C50" s="18"/>
      <c r="D50" s="5"/>
      <c r="E50" s="18" t="s">
        <v>16</v>
      </c>
      <c r="F50" s="18"/>
      <c r="G50" s="18"/>
      <c r="H50" s="3"/>
    </row>
    <row r="51" spans="1:8" x14ac:dyDescent="0.25">
      <c r="A51" s="19" t="s">
        <v>67</v>
      </c>
      <c r="B51" s="18"/>
      <c r="C51" s="18"/>
      <c r="D51" s="5">
        <v>3530322</v>
      </c>
      <c r="E51" s="18" t="s">
        <v>16</v>
      </c>
      <c r="F51" s="18"/>
      <c r="G51" s="18"/>
      <c r="H51" s="3"/>
    </row>
    <row r="52" spans="1:8" ht="17.25" thickBot="1" x14ac:dyDescent="0.3">
      <c r="A52" s="16" t="s">
        <v>19</v>
      </c>
      <c r="B52" s="15"/>
      <c r="C52" s="15"/>
      <c r="D52" s="6">
        <v>5762486</v>
      </c>
      <c r="E52" s="15" t="s">
        <v>19</v>
      </c>
      <c r="F52" s="15"/>
      <c r="G52" s="15"/>
      <c r="H52" s="4">
        <v>5762486</v>
      </c>
    </row>
    <row r="53" spans="1:8" ht="33" customHeight="1" x14ac:dyDescent="0.25">
      <c r="A53" s="17" t="s">
        <v>20</v>
      </c>
      <c r="B53" s="17"/>
      <c r="C53" s="17"/>
      <c r="D53" s="17"/>
      <c r="E53" s="17"/>
      <c r="F53" s="17"/>
      <c r="G53" s="17"/>
      <c r="H53" s="17"/>
    </row>
  </sheetData>
  <mergeCells count="18">
    <mergeCell ref="A53:H53"/>
    <mergeCell ref="A50:C50"/>
    <mergeCell ref="E50:G50"/>
    <mergeCell ref="A51:C51"/>
    <mergeCell ref="E51:G51"/>
    <mergeCell ref="A52:C52"/>
    <mergeCell ref="E52:G52"/>
    <mergeCell ref="A47:C47"/>
    <mergeCell ref="E47:G47"/>
    <mergeCell ref="A48:C48"/>
    <mergeCell ref="E48:G48"/>
    <mergeCell ref="A49:C49"/>
    <mergeCell ref="E49:G49"/>
    <mergeCell ref="A2:H2"/>
    <mergeCell ref="A45:C45"/>
    <mergeCell ref="E45:G45"/>
    <mergeCell ref="A46:C46"/>
    <mergeCell ref="E46:G46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6" firstPageNumber="18" orientation="portrait" useFirstPageNumber="1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K30" sqref="K30"/>
    </sheetView>
  </sheetViews>
  <sheetFormatPr defaultRowHeight="16.5" x14ac:dyDescent="0.25"/>
  <cols>
    <col min="1" max="8" width="12.625" style="9" customWidth="1"/>
    <col min="9" max="16384" width="9" style="9"/>
  </cols>
  <sheetData>
    <row r="1" spans="1:8" x14ac:dyDescent="0.25">
      <c r="A1" s="8"/>
    </row>
    <row r="2" spans="1:8" ht="21" x14ac:dyDescent="0.25">
      <c r="A2" s="20" t="s">
        <v>76</v>
      </c>
      <c r="B2" s="20"/>
      <c r="C2" s="20"/>
      <c r="D2" s="20"/>
      <c r="E2" s="20"/>
      <c r="F2" s="20"/>
      <c r="G2" s="20"/>
      <c r="H2" s="20"/>
    </row>
    <row r="42" spans="1:8" ht="17.25" thickBot="1" x14ac:dyDescent="0.3">
      <c r="H42" s="8" t="s">
        <v>7</v>
      </c>
    </row>
    <row r="43" spans="1:8" ht="17.25" thickBot="1" x14ac:dyDescent="0.3">
      <c r="A43" s="22" t="s">
        <v>51</v>
      </c>
      <c r="B43" s="21"/>
      <c r="C43" s="21"/>
      <c r="D43" s="10" t="s">
        <v>52</v>
      </c>
      <c r="E43" s="10" t="s">
        <v>53</v>
      </c>
      <c r="F43" s="10" t="s">
        <v>54</v>
      </c>
      <c r="G43" s="10" t="s">
        <v>55</v>
      </c>
      <c r="H43" s="11" t="s">
        <v>9</v>
      </c>
    </row>
    <row r="44" spans="1:8" x14ac:dyDescent="0.25">
      <c r="A44" s="24" t="s">
        <v>83</v>
      </c>
      <c r="B44" s="23"/>
      <c r="C44" s="23"/>
      <c r="D44" s="12"/>
      <c r="E44" s="12"/>
      <c r="F44" s="12"/>
      <c r="G44" s="12"/>
      <c r="H44" s="13"/>
    </row>
    <row r="45" spans="1:8" x14ac:dyDescent="0.25">
      <c r="A45" s="19" t="s">
        <v>84</v>
      </c>
      <c r="B45" s="18"/>
      <c r="C45" s="18"/>
      <c r="D45" s="5">
        <v>3016385</v>
      </c>
      <c r="E45" s="5">
        <v>1664538</v>
      </c>
      <c r="F45" s="5">
        <v>2832234</v>
      </c>
      <c r="G45" s="5">
        <v>2773719</v>
      </c>
      <c r="H45" s="3">
        <v>2232164</v>
      </c>
    </row>
    <row r="46" spans="1:8" x14ac:dyDescent="0.25">
      <c r="A46" s="19" t="s">
        <v>85</v>
      </c>
      <c r="B46" s="18"/>
      <c r="C46" s="18"/>
      <c r="D46" s="5">
        <v>356972</v>
      </c>
      <c r="E46" s="5">
        <v>143422</v>
      </c>
      <c r="F46" s="5"/>
      <c r="G46" s="5"/>
      <c r="H46" s="3"/>
    </row>
    <row r="47" spans="1:8" x14ac:dyDescent="0.25">
      <c r="A47" s="19" t="s">
        <v>86</v>
      </c>
      <c r="B47" s="18"/>
      <c r="C47" s="18"/>
      <c r="D47" s="5"/>
      <c r="E47" s="5"/>
      <c r="F47" s="5"/>
      <c r="G47" s="5"/>
      <c r="H47" s="3"/>
    </row>
    <row r="48" spans="1:8" x14ac:dyDescent="0.25">
      <c r="A48" s="19" t="s">
        <v>87</v>
      </c>
      <c r="B48" s="18"/>
      <c r="C48" s="18"/>
      <c r="D48" s="5">
        <v>2659413</v>
      </c>
      <c r="E48" s="5">
        <v>1521116</v>
      </c>
      <c r="F48" s="5">
        <v>2832234</v>
      </c>
      <c r="G48" s="5">
        <v>2773719</v>
      </c>
      <c r="H48" s="3">
        <v>2232164</v>
      </c>
    </row>
    <row r="49" spans="1:8" x14ac:dyDescent="0.25">
      <c r="A49" s="19" t="s">
        <v>88</v>
      </c>
      <c r="B49" s="18"/>
      <c r="C49" s="18"/>
      <c r="D49" s="5"/>
      <c r="E49" s="5"/>
      <c r="F49" s="5"/>
      <c r="G49" s="5"/>
      <c r="H49" s="3"/>
    </row>
    <row r="50" spans="1:8" x14ac:dyDescent="0.25">
      <c r="A50" s="19" t="s">
        <v>89</v>
      </c>
      <c r="B50" s="18"/>
      <c r="C50" s="18"/>
      <c r="D50" s="5"/>
      <c r="E50" s="5"/>
      <c r="F50" s="5"/>
      <c r="G50" s="5"/>
      <c r="H50" s="3"/>
    </row>
    <row r="51" spans="1:8" x14ac:dyDescent="0.25">
      <c r="A51" s="19" t="s">
        <v>90</v>
      </c>
      <c r="B51" s="18"/>
      <c r="C51" s="18"/>
      <c r="D51" s="5">
        <f>4353350+1</f>
        <v>4353351</v>
      </c>
      <c r="E51" s="5">
        <f>5644280+1</f>
        <v>5644281</v>
      </c>
      <c r="F51" s="5">
        <v>5133984</v>
      </c>
      <c r="G51" s="5">
        <v>3550586</v>
      </c>
      <c r="H51" s="3">
        <v>3530322</v>
      </c>
    </row>
    <row r="52" spans="1:8" ht="17.25" thickBot="1" x14ac:dyDescent="0.3">
      <c r="A52" s="16" t="s">
        <v>19</v>
      </c>
      <c r="B52" s="15"/>
      <c r="C52" s="15"/>
      <c r="D52" s="6">
        <f>7369735+1</f>
        <v>7369736</v>
      </c>
      <c r="E52" s="6">
        <f>7308818+1</f>
        <v>7308819</v>
      </c>
      <c r="F52" s="6">
        <v>7966218</v>
      </c>
      <c r="G52" s="6">
        <v>6324305</v>
      </c>
      <c r="H52" s="4">
        <v>5762486</v>
      </c>
    </row>
    <row r="53" spans="1:8" ht="33" customHeight="1" x14ac:dyDescent="0.25">
      <c r="A53" s="17" t="s">
        <v>20</v>
      </c>
      <c r="B53" s="17"/>
      <c r="C53" s="17"/>
      <c r="D53" s="17"/>
      <c r="E53" s="17"/>
      <c r="F53" s="17"/>
      <c r="G53" s="17"/>
      <c r="H53" s="17"/>
    </row>
  </sheetData>
  <mergeCells count="12">
    <mergeCell ref="A49:C49"/>
    <mergeCell ref="A50:C50"/>
    <mergeCell ref="A51:C51"/>
    <mergeCell ref="A52:C52"/>
    <mergeCell ref="A53:H53"/>
    <mergeCell ref="A48:C48"/>
    <mergeCell ref="A2:H2"/>
    <mergeCell ref="A43:C43"/>
    <mergeCell ref="A44:C44"/>
    <mergeCell ref="A45:C45"/>
    <mergeCell ref="A46:C46"/>
    <mergeCell ref="A47:C47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6" firstPageNumber="19" orientation="portrait" useFirstPageNumber="1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28"/>
  <sheetViews>
    <sheetView workbookViewId="0">
      <selection activeCell="B28" sqref="B28"/>
    </sheetView>
  </sheetViews>
  <sheetFormatPr defaultRowHeight="16.5" x14ac:dyDescent="0.25"/>
  <cols>
    <col min="1" max="1" width="22.875" customWidth="1"/>
    <col min="2" max="6" width="10.5" bestFit="1" customWidth="1"/>
  </cols>
  <sheetData>
    <row r="1" spans="1:6" x14ac:dyDescent="0.25">
      <c r="A1" t="s">
        <v>1</v>
      </c>
      <c r="B1">
        <v>1360106</v>
      </c>
    </row>
    <row r="2" spans="1:6" x14ac:dyDescent="0.25">
      <c r="A2" t="s">
        <v>2</v>
      </c>
      <c r="B2">
        <v>2008699</v>
      </c>
    </row>
    <row r="3" spans="1:6" x14ac:dyDescent="0.25">
      <c r="A3" t="s">
        <v>3</v>
      </c>
      <c r="B3">
        <v>1889</v>
      </c>
    </row>
    <row r="4" spans="1:6" x14ac:dyDescent="0.25">
      <c r="A4" t="s">
        <v>4</v>
      </c>
      <c r="B4">
        <v>237537</v>
      </c>
    </row>
    <row r="5" spans="1:6" x14ac:dyDescent="0.25">
      <c r="A5" t="s">
        <v>5</v>
      </c>
      <c r="B5">
        <v>3090090</v>
      </c>
    </row>
    <row r="6" spans="1:6" x14ac:dyDescent="0.25">
      <c r="A6" t="s">
        <v>6</v>
      </c>
      <c r="B6">
        <v>518141</v>
      </c>
    </row>
    <row r="7" spans="1:6" x14ac:dyDescent="0.25">
      <c r="A7" t="s">
        <v>22</v>
      </c>
      <c r="B7">
        <v>58379589</v>
      </c>
    </row>
    <row r="8" spans="1:6" x14ac:dyDescent="0.25">
      <c r="A8" t="s">
        <v>23</v>
      </c>
      <c r="B8">
        <v>1242320</v>
      </c>
    </row>
    <row r="9" spans="1:6" x14ac:dyDescent="0.25">
      <c r="A9" t="s">
        <v>24</v>
      </c>
      <c r="B9">
        <v>2754314</v>
      </c>
    </row>
    <row r="10" spans="1:6" x14ac:dyDescent="0.25">
      <c r="A10" t="s">
        <v>25</v>
      </c>
      <c r="B10">
        <v>5069986</v>
      </c>
    </row>
    <row r="11" spans="1:6" x14ac:dyDescent="0.25">
      <c r="A11" t="s">
        <v>26</v>
      </c>
      <c r="B11">
        <v>51558485</v>
      </c>
    </row>
    <row r="12" spans="1:6" x14ac:dyDescent="0.25">
      <c r="A12" t="s">
        <v>27</v>
      </c>
      <c r="B12">
        <v>349019</v>
      </c>
    </row>
    <row r="13" spans="1:6" x14ac:dyDescent="0.25">
      <c r="A13" t="s">
        <v>28</v>
      </c>
      <c r="B13">
        <v>3155399</v>
      </c>
    </row>
    <row r="14" spans="1:6" x14ac:dyDescent="0.25">
      <c r="A14" t="s">
        <v>29</v>
      </c>
      <c r="B14">
        <v>340505</v>
      </c>
    </row>
    <row r="15" spans="1:6" x14ac:dyDescent="0.25">
      <c r="A15" t="s">
        <v>30</v>
      </c>
      <c r="B15">
        <v>1902829</v>
      </c>
    </row>
    <row r="16" spans="1:6" x14ac:dyDescent="0.25">
      <c r="B16" s="2" t="s">
        <v>44</v>
      </c>
      <c r="C16" s="2" t="s">
        <v>45</v>
      </c>
      <c r="D16" s="2" t="s">
        <v>46</v>
      </c>
      <c r="E16" s="2" t="s">
        <v>47</v>
      </c>
      <c r="F16" s="2" t="s">
        <v>48</v>
      </c>
    </row>
    <row r="17" spans="1:6" x14ac:dyDescent="0.25">
      <c r="A17" t="s">
        <v>49</v>
      </c>
      <c r="B17" s="1">
        <v>51131885</v>
      </c>
      <c r="C17" s="7">
        <f>54406152+1</f>
        <v>54406153</v>
      </c>
      <c r="D17" s="1">
        <v>57483106</v>
      </c>
      <c r="E17" s="1">
        <v>57736124</v>
      </c>
      <c r="F17" s="1">
        <v>62376223</v>
      </c>
    </row>
    <row r="18" spans="1:6" x14ac:dyDescent="0.25">
      <c r="A18" t="s">
        <v>50</v>
      </c>
      <c r="B18" s="1">
        <v>47955685</v>
      </c>
      <c r="C18" s="7">
        <f>51450685-1</f>
        <v>51450684</v>
      </c>
      <c r="D18" s="7">
        <f>55173385-1</f>
        <v>55173384</v>
      </c>
      <c r="E18" s="1">
        <v>56315437</v>
      </c>
      <c r="F18" s="1">
        <v>60473394</v>
      </c>
    </row>
    <row r="19" spans="1:6" x14ac:dyDescent="0.25">
      <c r="A19" t="s">
        <v>66</v>
      </c>
      <c r="B19">
        <v>2232164</v>
      </c>
    </row>
    <row r="20" spans="1:6" x14ac:dyDescent="0.25">
      <c r="A20" t="s">
        <v>67</v>
      </c>
      <c r="B20">
        <v>3530322</v>
      </c>
    </row>
    <row r="21" spans="1:6" x14ac:dyDescent="0.25">
      <c r="A21" t="s">
        <v>68</v>
      </c>
      <c r="B21">
        <v>5762486</v>
      </c>
    </row>
    <row r="22" spans="1:6" x14ac:dyDescent="0.25">
      <c r="B22" s="2" t="s">
        <v>44</v>
      </c>
      <c r="C22" s="2" t="s">
        <v>45</v>
      </c>
      <c r="D22" s="2" t="s">
        <v>46</v>
      </c>
      <c r="E22" s="2" t="s">
        <v>47</v>
      </c>
      <c r="F22" s="2" t="s">
        <v>48</v>
      </c>
    </row>
    <row r="23" spans="1:6" x14ac:dyDescent="0.25">
      <c r="A23" t="s">
        <v>77</v>
      </c>
      <c r="B23" s="1">
        <v>356972</v>
      </c>
      <c r="C23" s="1">
        <v>143422</v>
      </c>
      <c r="D23" s="1">
        <v>0</v>
      </c>
      <c r="E23" s="1">
        <v>0</v>
      </c>
      <c r="F23" s="1">
        <v>0</v>
      </c>
    </row>
    <row r="24" spans="1:6" x14ac:dyDescent="0.25">
      <c r="A24" t="s">
        <v>78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</row>
    <row r="25" spans="1:6" x14ac:dyDescent="0.25">
      <c r="A25" t="s">
        <v>79</v>
      </c>
      <c r="B25" s="1">
        <v>2659413</v>
      </c>
      <c r="C25" s="1">
        <v>1521116</v>
      </c>
      <c r="D25" s="1">
        <v>2832234</v>
      </c>
      <c r="E25" s="1">
        <v>2773719</v>
      </c>
      <c r="F25" s="1">
        <v>2232164</v>
      </c>
    </row>
    <row r="26" spans="1:6" x14ac:dyDescent="0.25">
      <c r="A26" t="s">
        <v>80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</row>
    <row r="27" spans="1:6" x14ac:dyDescent="0.25">
      <c r="A27" t="s">
        <v>81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</row>
    <row r="28" spans="1:6" x14ac:dyDescent="0.25">
      <c r="A28" t="s">
        <v>82</v>
      </c>
      <c r="B28" s="7">
        <f>4353350+1</f>
        <v>4353351</v>
      </c>
      <c r="C28" s="7">
        <f>5644280+1</f>
        <v>5644281</v>
      </c>
      <c r="D28" s="1">
        <v>5133984</v>
      </c>
      <c r="E28" s="1">
        <v>3550586</v>
      </c>
      <c r="F28" s="1">
        <v>3530322</v>
      </c>
    </row>
  </sheetData>
  <phoneticPr fontId="2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已命名的範圍</vt:lpstr>
      </vt:variant>
      <vt:variant>
        <vt:i4>2</vt:i4>
      </vt:variant>
    </vt:vector>
  </HeadingPairs>
  <TitlesOfParts>
    <vt:vector size="8" baseType="lpstr">
      <vt:lpstr>FA</vt:lpstr>
      <vt:lpstr>收支賸餘</vt:lpstr>
      <vt:lpstr>5年收入費用</vt:lpstr>
      <vt:lpstr>賸餘分配</vt:lpstr>
      <vt:lpstr>5年賸餘分配</vt:lpstr>
      <vt:lpstr>資料來源</vt:lpstr>
      <vt:lpstr>FA!Print_Area</vt:lpstr>
      <vt:lpstr>收支賸餘!Print_Area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kennywang</dc:creator>
  <cp:lastModifiedBy>吳欣頻-總院-主計室</cp:lastModifiedBy>
  <cp:lastPrinted>2025-08-15T06:14:12Z</cp:lastPrinted>
  <dcterms:created xsi:type="dcterms:W3CDTF">2014-05-05T08:59:18Z</dcterms:created>
  <dcterms:modified xsi:type="dcterms:W3CDTF">2025-08-15T06:14:39Z</dcterms:modified>
</cp:coreProperties>
</file>